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0730" windowHeight="1164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Лист1!$A$1:$E$110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2" i="1" l="1"/>
  <c r="E42" i="1"/>
  <c r="E21" i="1"/>
  <c r="D82" i="1" l="1"/>
  <c r="C82" i="1"/>
  <c r="E86" i="1"/>
  <c r="D73" i="1"/>
  <c r="C73" i="1"/>
  <c r="D78" i="1" l="1"/>
  <c r="C78" i="1"/>
  <c r="E81" i="1"/>
  <c r="E12" i="1" l="1"/>
  <c r="E54" i="1" l="1"/>
  <c r="E37" i="1" l="1"/>
  <c r="E93" i="1" l="1"/>
  <c r="E33" i="1" l="1"/>
  <c r="E19" i="1"/>
  <c r="E45" i="1" l="1"/>
  <c r="E46" i="1" l="1"/>
  <c r="E27" i="1" l="1"/>
  <c r="E11" i="1" l="1"/>
  <c r="E10" i="1" l="1"/>
  <c r="E65" i="1" l="1"/>
  <c r="E9" i="1"/>
  <c r="E20" i="1" l="1"/>
  <c r="E41" i="1" l="1"/>
  <c r="E43" i="1"/>
  <c r="E44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8" i="1"/>
  <c r="F89" i="2" l="1"/>
  <c r="F47" i="2"/>
  <c r="D47" i="2"/>
  <c r="E49" i="2"/>
  <c r="C32" i="2"/>
  <c r="C47" i="2" s="1"/>
  <c r="E47" i="2" l="1"/>
  <c r="E32" i="2"/>
  <c r="D101" i="1" l="1"/>
  <c r="C101" i="1"/>
  <c r="E103" i="1"/>
  <c r="E102" i="1"/>
  <c r="E100" i="1"/>
  <c r="D99" i="1"/>
  <c r="C99" i="1"/>
  <c r="E98" i="1"/>
  <c r="D97" i="1"/>
  <c r="C97" i="1"/>
  <c r="E96" i="1"/>
  <c r="E95" i="1"/>
  <c r="E94" i="1"/>
  <c r="D92" i="1"/>
  <c r="C92" i="1"/>
  <c r="E91" i="1"/>
  <c r="E90" i="1"/>
  <c r="D89" i="1"/>
  <c r="C89" i="1"/>
  <c r="E88" i="1"/>
  <c r="E87" i="1"/>
  <c r="E85" i="1"/>
  <c r="E84" i="1"/>
  <c r="E83" i="1"/>
  <c r="E80" i="1"/>
  <c r="E79" i="1"/>
  <c r="E77" i="1"/>
  <c r="E76" i="1"/>
  <c r="E74" i="1"/>
  <c r="E72" i="1"/>
  <c r="E71" i="1"/>
  <c r="D70" i="1"/>
  <c r="C70" i="1"/>
  <c r="E69" i="1"/>
  <c r="E68" i="1"/>
  <c r="E67" i="1"/>
  <c r="E66" i="1"/>
  <c r="E64" i="1"/>
  <c r="E63" i="1"/>
  <c r="E62" i="1"/>
  <c r="D61" i="1"/>
  <c r="C61" i="1"/>
  <c r="D56" i="1"/>
  <c r="C56" i="1"/>
  <c r="E55" i="1"/>
  <c r="E53" i="1"/>
  <c r="E51" i="1"/>
  <c r="E50" i="1"/>
  <c r="E49" i="1"/>
  <c r="E40" i="1"/>
  <c r="E39" i="1"/>
  <c r="E36" i="1"/>
  <c r="E35" i="1"/>
  <c r="E34" i="1"/>
  <c r="E32" i="1"/>
  <c r="E31" i="1"/>
  <c r="E30" i="1"/>
  <c r="E29" i="1"/>
  <c r="E28" i="1"/>
  <c r="E26" i="1"/>
  <c r="E25" i="1"/>
  <c r="E23" i="1"/>
  <c r="E22" i="1"/>
  <c r="E18" i="1"/>
  <c r="E16" i="1"/>
  <c r="E15" i="1"/>
  <c r="D14" i="1"/>
  <c r="C14" i="1"/>
  <c r="E8" i="1"/>
  <c r="E7" i="1"/>
  <c r="E6" i="1"/>
  <c r="E5" i="1"/>
  <c r="D4" i="1"/>
  <c r="C4" i="1"/>
  <c r="C104" i="1" l="1"/>
  <c r="D104" i="1"/>
  <c r="E99" i="1"/>
  <c r="E101" i="1"/>
  <c r="E92" i="1"/>
  <c r="E97" i="1"/>
  <c r="E70" i="1"/>
  <c r="E78" i="1"/>
  <c r="E82" i="1"/>
  <c r="E61" i="1"/>
  <c r="E89" i="1"/>
  <c r="E73" i="1"/>
  <c r="E4" i="1"/>
  <c r="D38" i="1"/>
  <c r="D59" i="1" s="1"/>
  <c r="E56" i="1"/>
  <c r="C38" i="1"/>
  <c r="C59" i="1" s="1"/>
  <c r="E14" i="1"/>
  <c r="D105" i="1" l="1"/>
  <c r="C105" i="1"/>
  <c r="C111" i="1"/>
  <c r="D111" i="1"/>
  <c r="E104" i="1"/>
  <c r="E59" i="1"/>
  <c r="E38" i="1"/>
</calcChain>
</file>

<file path=xl/sharedStrings.xml><?xml version="1.0" encoding="utf-8"?>
<sst xmlns="http://schemas.openxmlformats.org/spreadsheetml/2006/main" count="382" uniqueCount="220">
  <si>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</si>
  <si>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</si>
  <si>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</si>
  <si>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</si>
  <si>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</si>
  <si>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</si>
  <si>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</si>
  <si>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</si>
  <si>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</si>
  <si>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</si>
  <si>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</si>
  <si>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</si>
  <si>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</si>
  <si>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</si>
  <si>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</si>
  <si>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</si>
  <si>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</si>
  <si>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</si>
  <si>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</si>
  <si>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</si>
  <si>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</si>
  <si>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</si>
  <si>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</si>
  <si>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</si>
  <si>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</si>
  <si>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</si>
  <si>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</si>
  <si>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</si>
  <si>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</si>
  <si>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</si>
  <si>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</si>
  <si>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</si>
  <si>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</si>
  <si>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</si>
  <si>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</si>
  <si>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</si>
  <si>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</si>
  <si>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</si>
  <si>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</si>
  <si>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</si>
  <si>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</si>
  <si>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</si>
  <si>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</si>
  <si>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</si>
  <si>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</si>
  <si>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</si>
  <si>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</si>
  <si>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</si>
  <si>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</si>
  <si>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</si>
  <si>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</si>
  <si>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</si>
  <si>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</si>
  <si>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</si>
  <si>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</si>
  <si>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</si>
  <si>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</si>
  <si>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</si>
  <si>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</si>
  <si>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</si>
  <si>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</si>
  <si>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</si>
  <si>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</si>
  <si>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</si>
  <si>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</si>
  <si>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</si>
  <si>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</si>
  <si>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</si>
  <si>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</si>
  <si>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</si>
  <si>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</si>
  <si>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</si>
  <si>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</si>
  <si>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</si>
  <si>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</si>
  <si>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</si>
  <si>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</si>
  <si>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</si>
  <si>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</si>
  <si>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</si>
  <si>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</si>
  <si>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</si>
  <si>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</si>
  <si>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</si>
  <si>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</si>
  <si>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</si>
  <si>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</si>
  <si>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</si>
  <si>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</si>
  <si>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</si>
  <si>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</si>
  <si>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</si>
  <si>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</si>
  <si>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</si>
  <si>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</si>
  <si>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</si>
  <si>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</si>
  <si>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</si>
  <si>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</si>
  <si>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</si>
  <si>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</si>
  <si>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</si>
  <si>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</si>
  <si>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</si>
  <si>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</si>
  <si>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</si>
  <si>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</si>
  <si>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</si>
  <si>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</si>
  <si>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</si>
  <si>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</si>
  <si>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</si>
  <si>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</si>
  <si>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</si>
  <si>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</si>
  <si>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</si>
  <si>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</si>
  <si>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</si>
  <si>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</si>
  <si>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</si>
  <si>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</si>
  <si>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</si>
  <si>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</si>
  <si>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</si>
  <si>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</si>
  <si>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</si>
  <si>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</si>
  <si>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</si>
  <si>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</si>
  <si>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</si>
  <si>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</si>
  <si>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</si>
  <si>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</si>
  <si>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</si>
  <si>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</si>
  <si>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</si>
  <si>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</si>
  <si>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</si>
  <si>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</si>
  <si>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</si>
  <si>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</si>
  <si>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</si>
  <si>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</si>
  <si>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</si>
  <si>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</si>
  <si>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</si>
  <si>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</si>
  <si>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</si>
  <si>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</si>
  <si>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</si>
  <si>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</si>
  <si>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</si>
  <si>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</si>
  <si>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</si>
  <si>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</si>
  <si>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</si>
  <si>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</si>
  <si>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</si>
  <si>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</si>
  <si>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</si>
  <si>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</si>
  <si>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</si>
  <si>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</si>
  <si>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</si>
  <si>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</si>
  <si>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</si>
  <si>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</si>
  <si>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</si>
  <si>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</si>
  <si>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</si>
  <si>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</si>
  <si>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</si>
  <si>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</si>
  <si>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</si>
  <si>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</si>
  <si>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</si>
  <si>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</si>
  <si>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</si>
  <si>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</si>
  <si>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</si>
  <si>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</si>
  <si>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</si>
  <si>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</si>
  <si>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</si>
  <si>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</si>
  <si>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</si>
  <si>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</si>
  <si>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Гоосударственная пошлина за выдачу разрешения на рекламную конструкцию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</si>
  <si>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</si>
  <si>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</si>
  <si>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</si>
  <si>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</si>
  <si>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>Справка об исполнении районного бюджета на 01.02.2020 года</t>
  </si>
  <si>
    <t xml:space="preserve">Бюджет на 2020 год </t>
  </si>
  <si>
    <t>Исполнено на 01.02.2020 год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</si>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</sst>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view="pageBreakPreview" topLeftCell="A22" zoomScale="80" zoomScaleNormal="90" zoomScaleSheetLayoutView="80" workbookViewId="0">
      <selection activeCell="E58" sqref="E58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192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193</v>
      </c>
      <c r="D3" s="11" t="s">
        <v>194</v>
      </c>
      <c r="E3" s="12" t="s">
        <v>195</v>
      </c>
      <c r="F3" s="13"/>
    </row>
    <row r="4" spans="1:6" x14ac:dyDescent="0.3">
      <c r="A4" s="8" t="s">
        <v>5</v>
      </c>
      <c r="B4" s="14"/>
      <c r="C4" s="56">
        <f>SUM(C5:C13)</f>
        <v>177696.7</v>
      </c>
      <c r="D4" s="56">
        <f>SUM(D5:D13)</f>
        <v>8732</v>
      </c>
      <c r="E4" s="57">
        <f t="shared" ref="E4:E35" si="0">D4/C4*100</f>
        <v>4.9139910870601415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5356</v>
      </c>
      <c r="E5" s="57">
        <f t="shared" si="0"/>
        <v>4.0476406396420908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589</v>
      </c>
      <c r="E6" s="57">
        <f t="shared" si="0"/>
        <v>2.2652800639970461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2531</v>
      </c>
      <c r="E7" s="57">
        <f t="shared" si="0"/>
        <v>18.640447783178672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/>
      <c r="E8" s="57">
        <f t="shared" si="0"/>
        <v>0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14</v>
      </c>
      <c r="E9" s="57">
        <f t="shared" si="0"/>
        <v>21.638330757341574</v>
      </c>
      <c r="F9" s="19"/>
    </row>
    <row r="10" spans="1:6" x14ac:dyDescent="0.3">
      <c r="A10" s="16" t="s">
        <v>14</v>
      </c>
      <c r="B10" s="17" t="s">
        <v>15</v>
      </c>
      <c r="C10" s="18">
        <v>4170.8999999999996</v>
      </c>
      <c r="D10" s="18">
        <v>242</v>
      </c>
      <c r="E10" s="57">
        <f t="shared" ref="E10:E12" si="1">D10/C10*100</f>
        <v>5.8021050612577625</v>
      </c>
      <c r="F10" s="19"/>
    </row>
    <row r="11" spans="1:6" x14ac:dyDescent="0.3">
      <c r="A11" s="16" t="s">
        <v>179</v>
      </c>
      <c r="B11" s="17" t="s">
        <v>180</v>
      </c>
      <c r="C11" s="18">
        <v>1126</v>
      </c>
      <c r="D11" s="18"/>
      <c r="E11" s="57">
        <f t="shared" si="1"/>
        <v>0</v>
      </c>
      <c r="F11" s="19"/>
    </row>
    <row r="12" spans="1:6" ht="37.5" hidden="1" x14ac:dyDescent="0.3">
      <c r="A12" s="16" t="s">
        <v>16</v>
      </c>
      <c r="B12" s="17" t="s">
        <v>17</v>
      </c>
      <c r="C12" s="18"/>
      <c r="D12" s="18"/>
      <c r="E12" s="57" t="e">
        <f t="shared" si="1"/>
        <v>#DIV/0!</v>
      </c>
      <c r="F12" s="19"/>
    </row>
    <row r="13" spans="1:6" x14ac:dyDescent="0.3">
      <c r="A13" s="16" t="s">
        <v>187</v>
      </c>
      <c r="B13" s="17" t="s">
        <v>186</v>
      </c>
      <c r="C13" s="18"/>
      <c r="D13" s="18"/>
      <c r="E13" s="57">
        <v>0</v>
      </c>
      <c r="F13" s="19"/>
    </row>
    <row r="14" spans="1:6" x14ac:dyDescent="0.3">
      <c r="A14" s="8" t="s">
        <v>18</v>
      </c>
      <c r="B14" s="17"/>
      <c r="C14" s="58">
        <f>SUM(C15:C37)</f>
        <v>16637.599999999999</v>
      </c>
      <c r="D14" s="58">
        <f>SUM(D15:D37)</f>
        <v>753</v>
      </c>
      <c r="E14" s="57">
        <f t="shared" si="0"/>
        <v>4.525893157666971</v>
      </c>
      <c r="F14" s="21"/>
    </row>
    <row r="15" spans="1:6" ht="41.25" customHeight="1" x14ac:dyDescent="0.3">
      <c r="A15" s="16" t="s">
        <v>19</v>
      </c>
      <c r="B15" s="17" t="s">
        <v>20</v>
      </c>
      <c r="C15" s="18">
        <v>5790.1</v>
      </c>
      <c r="D15" s="20">
        <v>182</v>
      </c>
      <c r="E15" s="57">
        <f>D15/C15*100</f>
        <v>3.143296316125801</v>
      </c>
      <c r="F15" s="22"/>
    </row>
    <row r="16" spans="1:6" ht="40.5" customHeight="1" x14ac:dyDescent="0.3">
      <c r="A16" s="16" t="s">
        <v>21</v>
      </c>
      <c r="B16" s="17" t="s">
        <v>22</v>
      </c>
      <c r="C16" s="18">
        <v>3900</v>
      </c>
      <c r="D16" s="20">
        <v>319</v>
      </c>
      <c r="E16" s="57">
        <f>D16/C16*100</f>
        <v>8.1794871794871806</v>
      </c>
      <c r="F16" s="22"/>
    </row>
    <row r="17" spans="1:6" ht="37.5" customHeight="1" x14ac:dyDescent="0.3">
      <c r="A17" s="16" t="s">
        <v>23</v>
      </c>
      <c r="B17" s="17" t="s">
        <v>24</v>
      </c>
      <c r="C17" s="18"/>
      <c r="D17" s="18"/>
      <c r="E17" s="57">
        <v>0</v>
      </c>
      <c r="F17" s="22"/>
    </row>
    <row r="18" spans="1:6" ht="46.5" customHeight="1" x14ac:dyDescent="0.3">
      <c r="A18" s="16" t="s">
        <v>25</v>
      </c>
      <c r="B18" s="17" t="s">
        <v>26</v>
      </c>
      <c r="C18" s="18">
        <v>38</v>
      </c>
      <c r="D18" s="18">
        <v>3</v>
      </c>
      <c r="E18" s="57">
        <f t="shared" si="0"/>
        <v>7.8947368421052628</v>
      </c>
      <c r="F18" s="22"/>
    </row>
    <row r="19" spans="1:6" x14ac:dyDescent="0.3">
      <c r="A19" s="16" t="s">
        <v>27</v>
      </c>
      <c r="B19" s="17" t="s">
        <v>28</v>
      </c>
      <c r="C19" s="23">
        <v>47.9</v>
      </c>
      <c r="D19" s="18"/>
      <c r="E19" s="57">
        <f t="shared" si="0"/>
        <v>0</v>
      </c>
      <c r="F19" s="22"/>
    </row>
    <row r="20" spans="1:6" x14ac:dyDescent="0.3">
      <c r="A20" s="16" t="s">
        <v>170</v>
      </c>
      <c r="B20" s="17" t="s">
        <v>171</v>
      </c>
      <c r="C20" s="23">
        <v>4.5</v>
      </c>
      <c r="D20" s="18"/>
      <c r="E20" s="57">
        <f t="shared" si="0"/>
        <v>0</v>
      </c>
      <c r="F20" s="22"/>
    </row>
    <row r="21" spans="1:6" x14ac:dyDescent="0.3">
      <c r="A21" s="16" t="s">
        <v>29</v>
      </c>
      <c r="B21" s="17" t="s">
        <v>200</v>
      </c>
      <c r="C21" s="23">
        <v>52</v>
      </c>
      <c r="D21" s="24"/>
      <c r="E21" s="57">
        <f t="shared" ref="E21" si="2">D21/C21*100</f>
        <v>0</v>
      </c>
      <c r="F21" s="22"/>
    </row>
    <row r="22" spans="1:6" x14ac:dyDescent="0.3">
      <c r="A22" s="16" t="s">
        <v>29</v>
      </c>
      <c r="B22" s="17" t="s">
        <v>201</v>
      </c>
      <c r="C22" s="23">
        <v>51</v>
      </c>
      <c r="D22" s="24"/>
      <c r="E22" s="57">
        <f t="shared" si="0"/>
        <v>0</v>
      </c>
      <c r="F22" s="22"/>
    </row>
    <row r="23" spans="1:6" x14ac:dyDescent="0.3">
      <c r="A23" s="16" t="s">
        <v>31</v>
      </c>
      <c r="B23" s="17" t="s">
        <v>32</v>
      </c>
      <c r="C23" s="18">
        <v>200</v>
      </c>
      <c r="D23" s="18">
        <v>12</v>
      </c>
      <c r="E23" s="57">
        <f t="shared" si="0"/>
        <v>6</v>
      </c>
      <c r="F23" s="22"/>
    </row>
    <row r="24" spans="1:6" ht="56.25" x14ac:dyDescent="0.3">
      <c r="A24" s="16" t="s">
        <v>177</v>
      </c>
      <c r="B24" s="17" t="s">
        <v>176</v>
      </c>
      <c r="C24" s="18"/>
      <c r="D24" s="20"/>
      <c r="E24" s="57">
        <v>0</v>
      </c>
      <c r="F24" s="22"/>
    </row>
    <row r="25" spans="1:6" ht="37.5" x14ac:dyDescent="0.3">
      <c r="A25" s="16" t="s">
        <v>33</v>
      </c>
      <c r="B25" s="17" t="s">
        <v>34</v>
      </c>
      <c r="C25" s="18">
        <v>326</v>
      </c>
      <c r="D25" s="20">
        <v>56</v>
      </c>
      <c r="E25" s="57">
        <f t="shared" si="0"/>
        <v>17.177914110429448</v>
      </c>
      <c r="F25" s="22"/>
    </row>
    <row r="26" spans="1:6" x14ac:dyDescent="0.3">
      <c r="A26" s="16" t="s">
        <v>202</v>
      </c>
      <c r="B26" s="17" t="s">
        <v>203</v>
      </c>
      <c r="C26" s="18">
        <v>1478.4</v>
      </c>
      <c r="D26" s="18"/>
      <c r="E26" s="57">
        <f t="shared" si="0"/>
        <v>0</v>
      </c>
      <c r="F26" s="22"/>
    </row>
    <row r="27" spans="1:6" hidden="1" x14ac:dyDescent="0.3">
      <c r="A27" s="16"/>
      <c r="B27" s="17" t="s">
        <v>182</v>
      </c>
      <c r="C27" s="18"/>
      <c r="D27" s="18"/>
      <c r="E27" s="57" t="e">
        <f t="shared" ref="E27" si="3">D27/C27*100</f>
        <v>#DIV/0!</v>
      </c>
      <c r="F27" s="22"/>
    </row>
    <row r="28" spans="1:6" x14ac:dyDescent="0.3">
      <c r="A28" s="16" t="s">
        <v>204</v>
      </c>
      <c r="B28" s="17" t="s">
        <v>205</v>
      </c>
      <c r="C28" s="18">
        <v>4383.7</v>
      </c>
      <c r="D28" s="18">
        <v>125</v>
      </c>
      <c r="E28" s="57">
        <f t="shared" si="0"/>
        <v>2.8514725003992063</v>
      </c>
      <c r="F28" s="22"/>
    </row>
    <row r="29" spans="1:6" ht="39" hidden="1" customHeight="1" x14ac:dyDescent="0.3">
      <c r="A29" s="16" t="s">
        <v>39</v>
      </c>
      <c r="B29" s="17" t="s">
        <v>40</v>
      </c>
      <c r="C29" s="18"/>
      <c r="D29" s="18"/>
      <c r="E29" s="57" t="e">
        <f t="shared" si="0"/>
        <v>#DIV/0!</v>
      </c>
      <c r="F29" s="22"/>
    </row>
    <row r="30" spans="1:6" ht="56.25" hidden="1" x14ac:dyDescent="0.3">
      <c r="A30" s="25" t="s">
        <v>41</v>
      </c>
      <c r="B30" s="17" t="s">
        <v>42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43</v>
      </c>
      <c r="B31" s="17" t="s">
        <v>44</v>
      </c>
      <c r="C31" s="18"/>
      <c r="D31" s="20"/>
      <c r="E31" s="57" t="e">
        <f t="shared" si="0"/>
        <v>#DIV/0!</v>
      </c>
      <c r="F31" s="22"/>
    </row>
    <row r="32" spans="1:6" ht="33" hidden="1" customHeight="1" x14ac:dyDescent="0.3">
      <c r="A32" s="16" t="s">
        <v>45</v>
      </c>
      <c r="B32" s="17" t="s">
        <v>46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181</v>
      </c>
      <c r="B33" s="17" t="s">
        <v>182</v>
      </c>
      <c r="C33" s="18"/>
      <c r="D33" s="24"/>
      <c r="E33" s="57" t="e">
        <f t="shared" si="0"/>
        <v>#DIV/0!</v>
      </c>
      <c r="F33" s="22"/>
    </row>
    <row r="34" spans="1:6" ht="43.5" hidden="1" customHeight="1" x14ac:dyDescent="0.3">
      <c r="A34" s="16" t="s">
        <v>47</v>
      </c>
      <c r="B34" s="17" t="s">
        <v>48</v>
      </c>
      <c r="C34" s="18"/>
      <c r="D34" s="24"/>
      <c r="E34" s="57" t="e">
        <f t="shared" si="0"/>
        <v>#DIV/0!</v>
      </c>
      <c r="F34" s="22"/>
    </row>
    <row r="35" spans="1:6" ht="37.5" hidden="1" x14ac:dyDescent="0.3">
      <c r="A35" s="16" t="s">
        <v>49</v>
      </c>
      <c r="B35" s="26" t="s">
        <v>50</v>
      </c>
      <c r="C35" s="18"/>
      <c r="D35" s="20"/>
      <c r="E35" s="57" t="e">
        <f t="shared" si="0"/>
        <v>#DIV/0!</v>
      </c>
      <c r="F35" s="22"/>
    </row>
    <row r="36" spans="1:6" ht="27" hidden="1" customHeight="1" x14ac:dyDescent="0.3">
      <c r="A36" s="16" t="s">
        <v>51</v>
      </c>
      <c r="B36" s="17" t="s">
        <v>52</v>
      </c>
      <c r="C36" s="18"/>
      <c r="D36" s="24"/>
      <c r="E36" s="57" t="e">
        <f>D36/C36*100</f>
        <v>#DIV/0!</v>
      </c>
      <c r="F36" s="22"/>
    </row>
    <row r="37" spans="1:6" ht="22.5" customHeight="1" x14ac:dyDescent="0.3">
      <c r="A37" s="16" t="s">
        <v>53</v>
      </c>
      <c r="B37" s="17" t="s">
        <v>54</v>
      </c>
      <c r="C37" s="18">
        <v>366</v>
      </c>
      <c r="D37" s="24">
        <v>56</v>
      </c>
      <c r="E37" s="57">
        <f>D37/C37*100</f>
        <v>15.300546448087433</v>
      </c>
      <c r="F37" s="22"/>
    </row>
    <row r="38" spans="1:6" x14ac:dyDescent="0.3">
      <c r="A38" s="27" t="s">
        <v>55</v>
      </c>
      <c r="B38" s="28"/>
      <c r="C38" s="59">
        <f>C14+C4</f>
        <v>194334.30000000002</v>
      </c>
      <c r="D38" s="59">
        <f>D14+D4</f>
        <v>9485</v>
      </c>
      <c r="E38" s="57">
        <f t="shared" ref="E38:E55" si="4">D38/C38*100</f>
        <v>4.8807647440518727</v>
      </c>
      <c r="F38" s="29"/>
    </row>
    <row r="39" spans="1:6" ht="18" customHeight="1" x14ac:dyDescent="0.3">
      <c r="A39" s="16" t="s">
        <v>56</v>
      </c>
      <c r="B39" s="17" t="s">
        <v>218</v>
      </c>
      <c r="C39" s="18">
        <v>69850</v>
      </c>
      <c r="D39" s="18">
        <v>5821</v>
      </c>
      <c r="E39" s="57">
        <f t="shared" si="4"/>
        <v>8.3335719398711525</v>
      </c>
      <c r="F39" s="19"/>
    </row>
    <row r="40" spans="1:6" hidden="1" x14ac:dyDescent="0.3">
      <c r="A40" s="16" t="s">
        <v>58</v>
      </c>
      <c r="B40" s="17" t="s">
        <v>59</v>
      </c>
      <c r="C40" s="18"/>
      <c r="D40" s="18"/>
      <c r="E40" s="57" t="e">
        <f t="shared" si="4"/>
        <v>#DIV/0!</v>
      </c>
      <c r="F40" s="19"/>
    </row>
    <row r="41" spans="1:6" hidden="1" x14ac:dyDescent="0.3">
      <c r="A41" s="16" t="s">
        <v>165</v>
      </c>
      <c r="B41" s="17" t="s">
        <v>166</v>
      </c>
      <c r="C41" s="18"/>
      <c r="D41" s="18"/>
      <c r="E41" s="57" t="e">
        <f t="shared" si="4"/>
        <v>#DIV/0!</v>
      </c>
      <c r="F41" s="19"/>
    </row>
    <row r="42" spans="1:6" ht="37.5" x14ac:dyDescent="0.3">
      <c r="A42" s="16" t="s">
        <v>207</v>
      </c>
      <c r="B42" s="17" t="s">
        <v>206</v>
      </c>
      <c r="C42" s="18">
        <v>2147.9</v>
      </c>
      <c r="D42" s="18"/>
      <c r="E42" s="57">
        <f t="shared" ref="E42" si="5">D42/C42*100</f>
        <v>0</v>
      </c>
      <c r="F42" s="19"/>
    </row>
    <row r="43" spans="1:6" hidden="1" x14ac:dyDescent="0.3">
      <c r="A43" s="16" t="s">
        <v>178</v>
      </c>
      <c r="B43" s="17" t="s">
        <v>168</v>
      </c>
      <c r="C43" s="18"/>
      <c r="D43" s="18"/>
      <c r="E43" s="57" t="e">
        <f t="shared" si="4"/>
        <v>#DIV/0!</v>
      </c>
      <c r="F43" s="19"/>
    </row>
    <row r="44" spans="1:6" hidden="1" x14ac:dyDescent="0.3">
      <c r="A44" s="16" t="s">
        <v>167</v>
      </c>
      <c r="B44" s="17" t="s">
        <v>168</v>
      </c>
      <c r="C44" s="18"/>
      <c r="D44" s="23"/>
      <c r="E44" s="57" t="e">
        <f t="shared" si="4"/>
        <v>#DIV/0!</v>
      </c>
      <c r="F44" s="19"/>
    </row>
    <row r="45" spans="1:6" hidden="1" x14ac:dyDescent="0.3">
      <c r="A45" s="16" t="s">
        <v>173</v>
      </c>
      <c r="B45" s="17" t="s">
        <v>172</v>
      </c>
      <c r="C45" s="18"/>
      <c r="D45" s="23"/>
      <c r="E45" s="57" t="e">
        <f t="shared" si="4"/>
        <v>#DIV/0!</v>
      </c>
      <c r="F45" s="19"/>
    </row>
    <row r="46" spans="1:6" x14ac:dyDescent="0.3">
      <c r="A46" s="16" t="s">
        <v>183</v>
      </c>
      <c r="B46" s="17" t="s">
        <v>217</v>
      </c>
      <c r="C46" s="18">
        <v>53</v>
      </c>
      <c r="D46" s="23"/>
      <c r="E46" s="57">
        <f t="shared" ref="E46" si="6">D46/C46*100</f>
        <v>0</v>
      </c>
      <c r="F46" s="19"/>
    </row>
    <row r="47" spans="1:6" x14ac:dyDescent="0.3">
      <c r="A47" s="16" t="s">
        <v>165</v>
      </c>
      <c r="B47" s="17" t="s">
        <v>216</v>
      </c>
      <c r="C47" s="18"/>
      <c r="D47" s="23"/>
      <c r="E47" s="57">
        <v>0</v>
      </c>
      <c r="F47" s="19"/>
    </row>
    <row r="48" spans="1:6" x14ac:dyDescent="0.3">
      <c r="A48" s="16" t="s">
        <v>60</v>
      </c>
      <c r="B48" s="17" t="s">
        <v>215</v>
      </c>
      <c r="C48" s="18">
        <v>163906.70000000001</v>
      </c>
      <c r="D48" s="23">
        <v>8368</v>
      </c>
      <c r="E48" s="57">
        <f t="shared" ref="E48" si="7">D48/C48*100</f>
        <v>5.1053434667405293</v>
      </c>
      <c r="F48" s="19"/>
    </row>
    <row r="49" spans="1:6" ht="37.5" x14ac:dyDescent="0.3">
      <c r="A49" s="16" t="s">
        <v>62</v>
      </c>
      <c r="B49" s="17" t="s">
        <v>214</v>
      </c>
      <c r="C49" s="18">
        <v>75148.3</v>
      </c>
      <c r="D49" s="20">
        <v>5182</v>
      </c>
      <c r="E49" s="57">
        <f t="shared" si="4"/>
        <v>6.8956982393480626</v>
      </c>
      <c r="F49" s="19"/>
    </row>
    <row r="50" spans="1:6" x14ac:dyDescent="0.3">
      <c r="A50" s="16" t="s">
        <v>64</v>
      </c>
      <c r="B50" s="17" t="s">
        <v>213</v>
      </c>
      <c r="C50" s="18">
        <v>51358.9</v>
      </c>
      <c r="D50" s="18">
        <v>357.9</v>
      </c>
      <c r="E50" s="57">
        <f t="shared" si="4"/>
        <v>0.69686071936898952</v>
      </c>
      <c r="F50" s="19"/>
    </row>
    <row r="51" spans="1:6" s="32" customFormat="1" ht="37.5" x14ac:dyDescent="0.3">
      <c r="A51" s="30" t="s">
        <v>66</v>
      </c>
      <c r="B51" s="31" t="s">
        <v>212</v>
      </c>
      <c r="C51" s="23">
        <v>15.1</v>
      </c>
      <c r="D51" s="23"/>
      <c r="E51" s="57">
        <f t="shared" si="4"/>
        <v>0</v>
      </c>
      <c r="F51" s="19"/>
    </row>
    <row r="52" spans="1:6" x14ac:dyDescent="0.3">
      <c r="A52" s="16" t="s">
        <v>208</v>
      </c>
      <c r="B52" s="17" t="s">
        <v>211</v>
      </c>
      <c r="C52" s="23">
        <v>460.4</v>
      </c>
      <c r="D52" s="18"/>
      <c r="E52" s="57">
        <f t="shared" ref="E52" si="8">D52/C52*100</f>
        <v>0</v>
      </c>
      <c r="F52" s="19"/>
    </row>
    <row r="53" spans="1:6" x14ac:dyDescent="0.3">
      <c r="A53" s="16" t="s">
        <v>68</v>
      </c>
      <c r="B53" s="17" t="s">
        <v>210</v>
      </c>
      <c r="C53" s="23">
        <v>662258.6</v>
      </c>
      <c r="D53" s="18">
        <v>20530</v>
      </c>
      <c r="E53" s="57">
        <f t="shared" si="4"/>
        <v>3.0999974934262839</v>
      </c>
      <c r="F53" s="19"/>
    </row>
    <row r="54" spans="1:6" ht="38.25" customHeight="1" x14ac:dyDescent="0.3">
      <c r="A54" s="33" t="s">
        <v>70</v>
      </c>
      <c r="B54" s="17" t="s">
        <v>209</v>
      </c>
      <c r="C54" s="23">
        <v>7100.8</v>
      </c>
      <c r="D54" s="18">
        <v>449</v>
      </c>
      <c r="E54" s="57">
        <f t="shared" ref="E54" si="9">D54/C54*100</f>
        <v>6.3232311852185665</v>
      </c>
      <c r="F54" s="19"/>
    </row>
    <row r="55" spans="1:6" ht="38.25" hidden="1" customHeight="1" x14ac:dyDescent="0.3">
      <c r="A55" s="33" t="s">
        <v>190</v>
      </c>
      <c r="B55" s="17" t="s">
        <v>191</v>
      </c>
      <c r="C55" s="23"/>
      <c r="D55" s="18"/>
      <c r="E55" s="57" t="e">
        <f t="shared" si="4"/>
        <v>#DIV/0!</v>
      </c>
      <c r="F55" s="19"/>
    </row>
    <row r="56" spans="1:6" ht="25.5" customHeight="1" x14ac:dyDescent="0.3">
      <c r="A56" s="27" t="s">
        <v>72</v>
      </c>
      <c r="B56" s="34" t="s">
        <v>73</v>
      </c>
      <c r="C56" s="58">
        <f>SUM(C39:C55)</f>
        <v>1032299.7000000001</v>
      </c>
      <c r="D56" s="58">
        <f>SUM(D39:D55)</f>
        <v>40707.9</v>
      </c>
      <c r="E56" s="57">
        <f>D56/C56*100</f>
        <v>3.9434187571690664</v>
      </c>
      <c r="F56" s="35"/>
    </row>
    <row r="57" spans="1:6" ht="25.5" customHeight="1" x14ac:dyDescent="0.3">
      <c r="A57" s="27" t="s">
        <v>74</v>
      </c>
      <c r="B57" s="34" t="s">
        <v>75</v>
      </c>
      <c r="C57" s="23"/>
      <c r="D57" s="23"/>
      <c r="E57" s="57">
        <v>0</v>
      </c>
      <c r="F57" s="35"/>
    </row>
    <row r="58" spans="1:6" ht="37.5" x14ac:dyDescent="0.3">
      <c r="A58" s="36" t="s">
        <v>76</v>
      </c>
      <c r="B58" s="34" t="s">
        <v>219</v>
      </c>
      <c r="C58" s="23">
        <v>0</v>
      </c>
      <c r="D58" s="18">
        <v>-9988.1</v>
      </c>
      <c r="E58" s="57">
        <v>0</v>
      </c>
      <c r="F58" s="35"/>
    </row>
    <row r="59" spans="1:6" x14ac:dyDescent="0.3">
      <c r="A59" s="27" t="s">
        <v>78</v>
      </c>
      <c r="B59" s="34"/>
      <c r="C59" s="56">
        <f>C38+C56+C57+C58</f>
        <v>1226634</v>
      </c>
      <c r="D59" s="56">
        <f>D38+D56+D57+D58</f>
        <v>40204.800000000003</v>
      </c>
      <c r="E59" s="57">
        <f>D59/C59*100</f>
        <v>3.2776525027025181</v>
      </c>
      <c r="F59" s="35"/>
    </row>
    <row r="60" spans="1:6" ht="42.75" customHeight="1" x14ac:dyDescent="0.25">
      <c r="A60" s="63" t="s">
        <v>162</v>
      </c>
      <c r="B60" s="64"/>
      <c r="C60" s="64"/>
      <c r="D60" s="64"/>
      <c r="E60" s="65"/>
    </row>
    <row r="61" spans="1:6" ht="19.5" customHeight="1" x14ac:dyDescent="0.25">
      <c r="A61" s="41" t="s">
        <v>79</v>
      </c>
      <c r="B61" s="42" t="s">
        <v>121</v>
      </c>
      <c r="C61" s="40">
        <f>SUM(C62:C69)</f>
        <v>81991.399999999994</v>
      </c>
      <c r="D61" s="40">
        <f>SUM(D62:D69)</f>
        <v>7243.2000000000007</v>
      </c>
      <c r="E61" s="44">
        <f>IF(C61=0," ",D61/C61*100)</f>
        <v>8.8340972345880182</v>
      </c>
    </row>
    <row r="62" spans="1:6" ht="28.5" customHeight="1" x14ac:dyDescent="0.25">
      <c r="A62" s="45" t="s">
        <v>80</v>
      </c>
      <c r="B62" s="42" t="s">
        <v>122</v>
      </c>
      <c r="C62" s="46">
        <v>3959.7</v>
      </c>
      <c r="D62" s="46">
        <v>1425.9</v>
      </c>
      <c r="E62" s="48">
        <f>IF(C62=0," ",D62/C62*100)</f>
        <v>36.010303810894769</v>
      </c>
    </row>
    <row r="63" spans="1:6" ht="22.5" customHeight="1" x14ac:dyDescent="0.25">
      <c r="A63" s="45" t="s">
        <v>81</v>
      </c>
      <c r="B63" s="42" t="s">
        <v>123</v>
      </c>
      <c r="C63" s="46">
        <v>2564</v>
      </c>
      <c r="D63" s="46">
        <v>407.9</v>
      </c>
      <c r="E63" s="48">
        <f>IF(C63=0," ",D63/C63*100)</f>
        <v>15.908736349453978</v>
      </c>
    </row>
    <row r="64" spans="1:6" ht="37.5" x14ac:dyDescent="0.25">
      <c r="A64" s="45" t="s">
        <v>82</v>
      </c>
      <c r="B64" s="42" t="s">
        <v>124</v>
      </c>
      <c r="C64" s="46">
        <v>34502</v>
      </c>
      <c r="D64" s="50">
        <v>3427.8</v>
      </c>
      <c r="E64" s="48">
        <f>IF(C64=0," ",D64/C64*100)</f>
        <v>9.9350762274650748</v>
      </c>
    </row>
    <row r="65" spans="1:5" x14ac:dyDescent="0.25">
      <c r="A65" s="45" t="s">
        <v>83</v>
      </c>
      <c r="B65" s="42" t="s">
        <v>125</v>
      </c>
      <c r="C65" s="46">
        <v>15.1</v>
      </c>
      <c r="D65" s="46">
        <v>0</v>
      </c>
      <c r="E65" s="48">
        <f>IF(C65=0," ",D65/C65*100)</f>
        <v>0</v>
      </c>
    </row>
    <row r="66" spans="1:5" x14ac:dyDescent="0.25">
      <c r="A66" s="45" t="s">
        <v>84</v>
      </c>
      <c r="B66" s="42" t="s">
        <v>126</v>
      </c>
      <c r="C66" s="46">
        <v>23088.3</v>
      </c>
      <c r="D66" s="46">
        <v>1299.3</v>
      </c>
      <c r="E66" s="48">
        <f t="shared" ref="E66:E104" si="10">IF(C66=0," ",D66/C66*100)</f>
        <v>5.6275256298644774</v>
      </c>
    </row>
    <row r="67" spans="1:5" x14ac:dyDescent="0.25">
      <c r="A67" s="45" t="s">
        <v>85</v>
      </c>
      <c r="B67" s="42" t="s">
        <v>127</v>
      </c>
      <c r="C67" s="46">
        <v>4505.3</v>
      </c>
      <c r="D67" s="46">
        <v>0</v>
      </c>
      <c r="E67" s="48">
        <f t="shared" si="10"/>
        <v>0</v>
      </c>
    </row>
    <row r="68" spans="1:5" x14ac:dyDescent="0.25">
      <c r="A68" s="45" t="s">
        <v>86</v>
      </c>
      <c r="B68" s="42" t="s">
        <v>128</v>
      </c>
      <c r="C68" s="46">
        <v>1500</v>
      </c>
      <c r="D68" s="46">
        <v>0</v>
      </c>
      <c r="E68" s="48">
        <f t="shared" si="10"/>
        <v>0</v>
      </c>
    </row>
    <row r="69" spans="1:5" x14ac:dyDescent="0.25">
      <c r="A69" s="45" t="s">
        <v>87</v>
      </c>
      <c r="B69" s="42" t="s">
        <v>129</v>
      </c>
      <c r="C69" s="46">
        <v>11857</v>
      </c>
      <c r="D69" s="50">
        <v>682.3</v>
      </c>
      <c r="E69" s="48">
        <f t="shared" si="10"/>
        <v>5.7544066795985493</v>
      </c>
    </row>
    <row r="70" spans="1:5" x14ac:dyDescent="0.25">
      <c r="A70" s="41" t="s">
        <v>88</v>
      </c>
      <c r="B70" s="42" t="s">
        <v>130</v>
      </c>
      <c r="C70" s="40">
        <f>SUM(C71:C72)</f>
        <v>6483</v>
      </c>
      <c r="D70" s="40">
        <f>SUM(D71:D72)</f>
        <v>518</v>
      </c>
      <c r="E70" s="44">
        <f t="shared" si="10"/>
        <v>7.9901280271479251</v>
      </c>
    </row>
    <row r="71" spans="1:5" x14ac:dyDescent="0.25">
      <c r="A71" s="45" t="s">
        <v>89</v>
      </c>
      <c r="B71" s="42" t="s">
        <v>131</v>
      </c>
      <c r="C71" s="46">
        <v>6413</v>
      </c>
      <c r="D71" s="46">
        <v>513</v>
      </c>
      <c r="E71" s="48">
        <f t="shared" si="10"/>
        <v>7.999376266957742</v>
      </c>
    </row>
    <row r="72" spans="1:5" x14ac:dyDescent="0.25">
      <c r="A72" s="45" t="s">
        <v>90</v>
      </c>
      <c r="B72" s="42" t="s">
        <v>132</v>
      </c>
      <c r="C72" s="46">
        <v>70</v>
      </c>
      <c r="D72" s="46">
        <v>5</v>
      </c>
      <c r="E72" s="48">
        <f t="shared" si="10"/>
        <v>7.1428571428571423</v>
      </c>
    </row>
    <row r="73" spans="1:5" x14ac:dyDescent="0.25">
      <c r="A73" s="41" t="s">
        <v>91</v>
      </c>
      <c r="B73" s="42" t="s">
        <v>133</v>
      </c>
      <c r="C73" s="40">
        <f>C76+C74+C77+C75</f>
        <v>2231.1999999999998</v>
      </c>
      <c r="D73" s="40">
        <f>D76+D74+D77+D75</f>
        <v>169.2</v>
      </c>
      <c r="E73" s="44">
        <f t="shared" si="10"/>
        <v>7.5833632126210109</v>
      </c>
    </row>
    <row r="74" spans="1:5" x14ac:dyDescent="0.25">
      <c r="A74" s="45" t="s">
        <v>92</v>
      </c>
      <c r="B74" s="42" t="s">
        <v>134</v>
      </c>
      <c r="C74" s="46">
        <v>403.2</v>
      </c>
      <c r="D74" s="50">
        <v>0</v>
      </c>
      <c r="E74" s="48">
        <f t="shared" si="10"/>
        <v>0</v>
      </c>
    </row>
    <row r="75" spans="1:5" x14ac:dyDescent="0.25">
      <c r="A75" s="45" t="s">
        <v>196</v>
      </c>
      <c r="B75" s="42" t="s">
        <v>197</v>
      </c>
      <c r="C75" s="46">
        <v>67</v>
      </c>
      <c r="D75" s="50">
        <v>0</v>
      </c>
      <c r="E75" s="48"/>
    </row>
    <row r="76" spans="1:5" x14ac:dyDescent="0.25">
      <c r="A76" s="45" t="s">
        <v>93</v>
      </c>
      <c r="B76" s="42" t="s">
        <v>135</v>
      </c>
      <c r="C76" s="46">
        <v>353</v>
      </c>
      <c r="D76" s="50">
        <v>0</v>
      </c>
      <c r="E76" s="48">
        <f t="shared" si="10"/>
        <v>0</v>
      </c>
    </row>
    <row r="77" spans="1:5" x14ac:dyDescent="0.25">
      <c r="A77" s="45" t="s">
        <v>94</v>
      </c>
      <c r="B77" s="42" t="s">
        <v>136</v>
      </c>
      <c r="C77" s="46">
        <v>1408</v>
      </c>
      <c r="D77" s="50">
        <v>169.2</v>
      </c>
      <c r="E77" s="48">
        <f t="shared" si="10"/>
        <v>12.017045454545453</v>
      </c>
    </row>
    <row r="78" spans="1:5" x14ac:dyDescent="0.25">
      <c r="A78" s="41" t="s">
        <v>95</v>
      </c>
      <c r="B78" s="42" t="s">
        <v>137</v>
      </c>
      <c r="C78" s="40">
        <f>C79+C80+C81</f>
        <v>7762</v>
      </c>
      <c r="D78" s="40">
        <f>D79+D80+D81</f>
        <v>112.6</v>
      </c>
      <c r="E78" s="44">
        <f t="shared" si="10"/>
        <v>1.4506570471527955</v>
      </c>
    </row>
    <row r="79" spans="1:5" hidden="1" x14ac:dyDescent="0.25">
      <c r="A79" s="45" t="s">
        <v>96</v>
      </c>
      <c r="B79" s="42" t="s">
        <v>138</v>
      </c>
      <c r="C79" s="46"/>
      <c r="D79" s="50"/>
      <c r="E79" s="48" t="str">
        <f t="shared" si="10"/>
        <v xml:space="preserve"> </v>
      </c>
    </row>
    <row r="80" spans="1:5" hidden="1" x14ac:dyDescent="0.25">
      <c r="A80" s="45" t="s">
        <v>97</v>
      </c>
      <c r="B80" s="42" t="s">
        <v>139</v>
      </c>
      <c r="C80" s="46"/>
      <c r="D80" s="50"/>
      <c r="E80" s="48" t="str">
        <f t="shared" si="10"/>
        <v xml:space="preserve"> </v>
      </c>
    </row>
    <row r="81" spans="1:5" x14ac:dyDescent="0.25">
      <c r="A81" s="45" t="s">
        <v>188</v>
      </c>
      <c r="B81" s="42" t="s">
        <v>189</v>
      </c>
      <c r="C81" s="46">
        <v>7762</v>
      </c>
      <c r="D81" s="50">
        <v>112.6</v>
      </c>
      <c r="E81" s="48">
        <f t="shared" si="10"/>
        <v>1.4506570471527955</v>
      </c>
    </row>
    <row r="82" spans="1:5" x14ac:dyDescent="0.25">
      <c r="A82" s="41" t="s">
        <v>98</v>
      </c>
      <c r="B82" s="42" t="s">
        <v>140</v>
      </c>
      <c r="C82" s="40">
        <f>C83+C84+C85+C87+C88+C86</f>
        <v>850048.70000000007</v>
      </c>
      <c r="D82" s="40">
        <f>D83+D84+D85+D87+D88+D86</f>
        <v>25602.3</v>
      </c>
      <c r="E82" s="44">
        <f t="shared" si="10"/>
        <v>3.0118627320999369</v>
      </c>
    </row>
    <row r="83" spans="1:5" x14ac:dyDescent="0.25">
      <c r="A83" s="45" t="s">
        <v>99</v>
      </c>
      <c r="B83" s="42" t="s">
        <v>141</v>
      </c>
      <c r="C83" s="46">
        <v>234874</v>
      </c>
      <c r="D83" s="50">
        <v>6801.8</v>
      </c>
      <c r="E83" s="48">
        <f t="shared" si="10"/>
        <v>2.895935693180173</v>
      </c>
    </row>
    <row r="84" spans="1:5" x14ac:dyDescent="0.25">
      <c r="A84" s="45" t="s">
        <v>100</v>
      </c>
      <c r="B84" s="42" t="s">
        <v>142</v>
      </c>
      <c r="C84" s="46">
        <v>530757.9</v>
      </c>
      <c r="D84" s="50">
        <v>16153.5</v>
      </c>
      <c r="E84" s="48">
        <f t="shared" si="10"/>
        <v>3.0434780151176271</v>
      </c>
    </row>
    <row r="85" spans="1:5" x14ac:dyDescent="0.25">
      <c r="A85" s="45" t="s">
        <v>101</v>
      </c>
      <c r="B85" s="42" t="s">
        <v>143</v>
      </c>
      <c r="C85" s="46">
        <v>32078.400000000001</v>
      </c>
      <c r="D85" s="50">
        <v>1034</v>
      </c>
      <c r="E85" s="48">
        <f t="shared" si="10"/>
        <v>3.2233527856750959</v>
      </c>
    </row>
    <row r="86" spans="1:5" x14ac:dyDescent="0.25">
      <c r="A86" s="45" t="s">
        <v>198</v>
      </c>
      <c r="B86" s="42" t="s">
        <v>199</v>
      </c>
      <c r="C86" s="46">
        <v>20</v>
      </c>
      <c r="D86" s="50">
        <v>0</v>
      </c>
      <c r="E86" s="48">
        <f t="shared" si="10"/>
        <v>0</v>
      </c>
    </row>
    <row r="87" spans="1:5" x14ac:dyDescent="0.25">
      <c r="A87" s="45" t="s">
        <v>102</v>
      </c>
      <c r="B87" s="42" t="s">
        <v>144</v>
      </c>
      <c r="C87" s="46">
        <v>3792.3</v>
      </c>
      <c r="D87" s="50">
        <v>0</v>
      </c>
      <c r="E87" s="48">
        <f t="shared" si="10"/>
        <v>0</v>
      </c>
    </row>
    <row r="88" spans="1:5" x14ac:dyDescent="0.25">
      <c r="A88" s="45" t="s">
        <v>103</v>
      </c>
      <c r="B88" s="42" t="s">
        <v>145</v>
      </c>
      <c r="C88" s="50">
        <v>48526.1</v>
      </c>
      <c r="D88" s="50">
        <v>1613</v>
      </c>
      <c r="E88" s="48">
        <f t="shared" si="10"/>
        <v>3.3239844125120293</v>
      </c>
    </row>
    <row r="89" spans="1:5" x14ac:dyDescent="0.25">
      <c r="A89" s="41" t="s">
        <v>104</v>
      </c>
      <c r="B89" s="42" t="s">
        <v>146</v>
      </c>
      <c r="C89" s="40">
        <f>C90+C91</f>
        <v>48677.9</v>
      </c>
      <c r="D89" s="40">
        <f>D90+D91</f>
        <v>1396.4</v>
      </c>
      <c r="E89" s="44">
        <f t="shared" si="10"/>
        <v>2.868652920524509</v>
      </c>
    </row>
    <row r="90" spans="1:5" x14ac:dyDescent="0.25">
      <c r="A90" s="45" t="s">
        <v>105</v>
      </c>
      <c r="B90" s="42" t="s">
        <v>147</v>
      </c>
      <c r="C90" s="46">
        <v>28763.9</v>
      </c>
      <c r="D90" s="46">
        <v>725.1</v>
      </c>
      <c r="E90" s="48">
        <f t="shared" si="10"/>
        <v>2.5208681715622707</v>
      </c>
    </row>
    <row r="91" spans="1:5" x14ac:dyDescent="0.25">
      <c r="A91" s="45" t="s">
        <v>106</v>
      </c>
      <c r="B91" s="42" t="s">
        <v>148</v>
      </c>
      <c r="C91" s="46">
        <v>19914</v>
      </c>
      <c r="D91" s="46">
        <v>671.3</v>
      </c>
      <c r="E91" s="48">
        <f t="shared" si="10"/>
        <v>3.3709952797027216</v>
      </c>
    </row>
    <row r="92" spans="1:5" x14ac:dyDescent="0.25">
      <c r="A92" s="41" t="s">
        <v>107</v>
      </c>
      <c r="B92" s="42" t="s">
        <v>149</v>
      </c>
      <c r="C92" s="40">
        <f>C93+C94+C96+C95</f>
        <v>103916.90000000001</v>
      </c>
      <c r="D92" s="40">
        <f>D93+D94+D96+D95</f>
        <v>5114.1000000000004</v>
      </c>
      <c r="E92" s="44">
        <f t="shared" si="10"/>
        <v>4.921336183046261</v>
      </c>
    </row>
    <row r="93" spans="1:5" x14ac:dyDescent="0.25">
      <c r="A93" s="45" t="s">
        <v>108</v>
      </c>
      <c r="B93" s="42" t="s">
        <v>150</v>
      </c>
      <c r="C93" s="46">
        <v>5177.6000000000004</v>
      </c>
      <c r="D93" s="46">
        <v>479.3</v>
      </c>
      <c r="E93" s="48">
        <f t="shared" si="10"/>
        <v>9.2571847960444984</v>
      </c>
    </row>
    <row r="94" spans="1:5" x14ac:dyDescent="0.25">
      <c r="A94" s="45" t="s">
        <v>109</v>
      </c>
      <c r="B94" s="42" t="s">
        <v>151</v>
      </c>
      <c r="C94" s="46">
        <v>72847.5</v>
      </c>
      <c r="D94" s="50">
        <v>4220.1000000000004</v>
      </c>
      <c r="E94" s="48">
        <f t="shared" si="10"/>
        <v>5.7930608462884798</v>
      </c>
    </row>
    <row r="95" spans="1:5" x14ac:dyDescent="0.25">
      <c r="A95" s="45" t="s">
        <v>110</v>
      </c>
      <c r="B95" s="42" t="s">
        <v>152</v>
      </c>
      <c r="C95" s="46">
        <v>20577.2</v>
      </c>
      <c r="D95" s="46">
        <v>0</v>
      </c>
      <c r="E95" s="48">
        <f t="shared" si="10"/>
        <v>0</v>
      </c>
    </row>
    <row r="96" spans="1:5" x14ac:dyDescent="0.25">
      <c r="A96" s="45" t="s">
        <v>111</v>
      </c>
      <c r="B96" s="42" t="s">
        <v>153</v>
      </c>
      <c r="C96" s="46">
        <v>5314.6</v>
      </c>
      <c r="D96" s="46">
        <v>414.7</v>
      </c>
      <c r="E96" s="48">
        <f t="shared" si="10"/>
        <v>7.8030331539532609</v>
      </c>
    </row>
    <row r="97" spans="1:5" x14ac:dyDescent="0.25">
      <c r="A97" s="41" t="s">
        <v>112</v>
      </c>
      <c r="B97" s="42" t="s">
        <v>154</v>
      </c>
      <c r="C97" s="40">
        <f>C98</f>
        <v>15539.5</v>
      </c>
      <c r="D97" s="40">
        <f>D98</f>
        <v>571.29999999999995</v>
      </c>
      <c r="E97" s="44">
        <f t="shared" si="10"/>
        <v>3.6764374658129282</v>
      </c>
    </row>
    <row r="98" spans="1:5" x14ac:dyDescent="0.25">
      <c r="A98" s="45" t="s">
        <v>113</v>
      </c>
      <c r="B98" s="42" t="s">
        <v>155</v>
      </c>
      <c r="C98" s="46">
        <v>15539.5</v>
      </c>
      <c r="D98" s="46">
        <v>571.29999999999995</v>
      </c>
      <c r="E98" s="48">
        <f t="shared" si="10"/>
        <v>3.6764374658129282</v>
      </c>
    </row>
    <row r="99" spans="1:5" x14ac:dyDescent="0.25">
      <c r="A99" s="41" t="s">
        <v>114</v>
      </c>
      <c r="B99" s="42" t="s">
        <v>156</v>
      </c>
      <c r="C99" s="40">
        <f>C100</f>
        <v>1000</v>
      </c>
      <c r="D99" s="40">
        <f>D100</f>
        <v>0</v>
      </c>
      <c r="E99" s="44">
        <f t="shared" si="10"/>
        <v>0</v>
      </c>
    </row>
    <row r="100" spans="1:5" x14ac:dyDescent="0.25">
      <c r="A100" s="45" t="s">
        <v>115</v>
      </c>
      <c r="B100" s="42" t="s">
        <v>157</v>
      </c>
      <c r="C100" s="46">
        <v>1000</v>
      </c>
      <c r="D100" s="46">
        <v>0</v>
      </c>
      <c r="E100" s="48">
        <f t="shared" si="10"/>
        <v>0</v>
      </c>
    </row>
    <row r="101" spans="1:5" x14ac:dyDescent="0.25">
      <c r="A101" s="41" t="s">
        <v>116</v>
      </c>
      <c r="B101" s="42" t="s">
        <v>158</v>
      </c>
      <c r="C101" s="40">
        <f>C102+C103</f>
        <v>118983.4</v>
      </c>
      <c r="D101" s="40">
        <f>D102+D103</f>
        <v>9915.2999999999993</v>
      </c>
      <c r="E101" s="44">
        <f t="shared" si="10"/>
        <v>8.3333473408895689</v>
      </c>
    </row>
    <row r="102" spans="1:5" x14ac:dyDescent="0.25">
      <c r="A102" s="45" t="s">
        <v>117</v>
      </c>
      <c r="B102" s="42" t="s">
        <v>159</v>
      </c>
      <c r="C102" s="46">
        <v>118983.4</v>
      </c>
      <c r="D102" s="46">
        <v>9915.2999999999993</v>
      </c>
      <c r="E102" s="48">
        <f t="shared" si="10"/>
        <v>8.3333473408895689</v>
      </c>
    </row>
    <row r="103" spans="1:5" x14ac:dyDescent="0.25">
      <c r="A103" s="45" t="s">
        <v>118</v>
      </c>
      <c r="B103" s="42" t="s">
        <v>160</v>
      </c>
      <c r="C103" s="46"/>
      <c r="D103" s="46"/>
      <c r="E103" s="48" t="str">
        <f t="shared" si="10"/>
        <v xml:space="preserve"> </v>
      </c>
    </row>
    <row r="104" spans="1:5" x14ac:dyDescent="0.25">
      <c r="A104" s="39" t="s">
        <v>119</v>
      </c>
      <c r="B104" s="51" t="s">
        <v>161</v>
      </c>
      <c r="C104" s="40">
        <f>C61+C70+C73+C78+C82+C89+C92+C97+C101+C99</f>
        <v>1236634</v>
      </c>
      <c r="D104" s="40">
        <f>D61+D70+D73+D78+D82+D89+D92+D97+D101+D99</f>
        <v>50642.400000000009</v>
      </c>
      <c r="E104" s="44">
        <f t="shared" si="10"/>
        <v>4.0951809508714794</v>
      </c>
    </row>
    <row r="105" spans="1:5" x14ac:dyDescent="0.3">
      <c r="A105" s="52" t="s">
        <v>120</v>
      </c>
      <c r="B105" s="53"/>
      <c r="C105" s="54">
        <f>C59-C104</f>
        <v>-10000</v>
      </c>
      <c r="D105" s="54">
        <f>D59-D104</f>
        <v>-10437.600000000006</v>
      </c>
      <c r="E105" s="44"/>
    </row>
    <row r="108" spans="1:5" x14ac:dyDescent="0.3">
      <c r="A108" s="37" t="s">
        <v>184</v>
      </c>
      <c r="C108" s="60" t="s">
        <v>185</v>
      </c>
    </row>
    <row r="111" spans="1:5" x14ac:dyDescent="0.3">
      <c r="C111" s="6">
        <f>C59-C104</f>
        <v>-10000</v>
      </c>
      <c r="D111" s="6">
        <f>D59-D104</f>
        <v>-10437.600000000006</v>
      </c>
    </row>
  </sheetData>
  <mergeCells count="2">
    <mergeCell ref="A1:E1"/>
    <mergeCell ref="A60:E60"/>
  </mergeCells>
  <pageMargins left="0.39370078740157483" right="0.19685039370078741" top="0.59055118110236227" bottom="0.39370078740157483" header="0.19685039370078741" footer="0.19685039370078741"/>
  <pageSetup paperSize="9" scale="50" fitToHeight="2" orientation="landscape" r:id="rId1"/>
  <headerFooter alignWithMargins="0"/>
  <rowBreaks count="2" manualBreakCount="2">
    <brk id="37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2020-03-04T04:21:32Z</cp:lastPrinted>
  <dcterms:created xsi:type="dcterms:W3CDTF">2018-02-13T00:40:04Z</dcterms:created>
  <dcterms:modified xsi:type="dcterms:W3CDTF">2020-03-04T04:21:38Z</dcterms:modified>
</cp:coreProperties>
</file>